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G19" i="1" l="1"/>
  <c r="D19" i="1"/>
  <c r="E10" i="1"/>
  <c r="E9" i="1"/>
  <c r="E8" i="1"/>
  <c r="C10" i="1"/>
  <c r="C11" i="1"/>
  <c r="C9" i="1"/>
  <c r="C8" i="1"/>
  <c r="E17" i="1"/>
  <c r="E11" i="1"/>
  <c r="B17" i="1"/>
  <c r="E14" i="1"/>
  <c r="E13" i="1"/>
  <c r="G17" i="1"/>
  <c r="G10" i="1"/>
  <c r="G9" i="1"/>
  <c r="G8" i="1"/>
  <c r="C17" i="1"/>
  <c r="C13" i="1"/>
  <c r="G18" i="1"/>
  <c r="G13" i="1"/>
  <c r="G11" i="1"/>
  <c r="H18" i="1"/>
  <c r="H17" i="1"/>
  <c r="H13" i="1"/>
  <c r="H11" i="1"/>
  <c r="H10" i="1"/>
  <c r="H9" i="1"/>
  <c r="H8" i="1"/>
  <c r="G14" i="1"/>
  <c r="D14" i="1"/>
  <c r="D13" i="1"/>
  <c r="D18" i="1"/>
  <c r="D11" i="1"/>
  <c r="D10" i="1"/>
  <c r="D9" i="1"/>
  <c r="D17" i="1"/>
  <c r="D8" i="1"/>
  <c r="C14" i="1" l="1"/>
  <c r="C21" i="1" l="1"/>
  <c r="H21" i="1"/>
  <c r="G21" i="1"/>
  <c r="E21" i="1"/>
  <c r="D21" i="1"/>
  <c r="B21" i="1" l="1"/>
  <c r="B19" i="1"/>
  <c r="B18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<sst xmlns="http://schemas.openxmlformats.org/spreadsheetml/2006/main" count="28" uniqueCount="28">
  <si>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</si>
  <si>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</si>
  <si>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</si>
  <si>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</si>
  <si>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</si>
  <si>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</si>
  <si>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</si>
  <si>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</si>
  <si>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</si>
  <si>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</si>
  <si>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</si>
  <si>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</si>
  <si>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</si>
  <si>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</si>
  <si>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</si>
  <si>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</si>
  <si>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</si>
  <si>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</si>
  <si>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</si>
  <si>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</si>
  <si>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</si>
  <si>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</si>
  <si>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</si>
  <si>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</si>
  <si>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</si>
  <si>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8. Экономия по результатам закупок (стр. 6.1 - стр. 7)</t>
  </si>
  <si>
    <t>III кв. 2021 г.</t>
  </si>
  <si>
    <t>Информация о полученной экономии,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</si>
</sst>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6" xfId="0" applyBorder="1"/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0" sqref="A20:H20"/>
    </sheetView>
  </sheetViews>
  <sheetFormatPr defaultRowHeight="15" x14ac:dyDescent="0.25"/>
  <cols>
    <col min="1" max="1" width="40.85546875" customWidth="1"/>
    <col min="2" max="2" width="17.14062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23" t="s">
        <v>0</v>
      </c>
      <c r="B1" s="24"/>
      <c r="C1" s="24"/>
      <c r="D1" s="24"/>
      <c r="E1" s="24"/>
      <c r="F1" s="24"/>
      <c r="G1" s="24"/>
      <c r="H1" s="25"/>
    </row>
    <row r="2" spans="1:15" ht="32.25" customHeight="1" thickBot="1" x14ac:dyDescent="0.3">
      <c r="A2" s="1" t="s">
        <v>1</v>
      </c>
      <c r="B2" s="26" t="s">
        <v>26</v>
      </c>
      <c r="C2" s="27"/>
      <c r="D2" s="27"/>
      <c r="E2" s="27"/>
      <c r="F2" s="27"/>
      <c r="G2" s="27"/>
      <c r="H2" s="28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9"/>
      <c r="B3" s="32" t="s">
        <v>2</v>
      </c>
      <c r="C3" s="34" t="s">
        <v>3</v>
      </c>
      <c r="D3" s="35"/>
      <c r="E3" s="35"/>
      <c r="F3" s="35"/>
      <c r="G3" s="35"/>
      <c r="H3" s="36"/>
    </row>
    <row r="4" spans="1:15" ht="45" customHeight="1" thickBot="1" x14ac:dyDescent="0.3">
      <c r="A4" s="30"/>
      <c r="B4" s="32"/>
      <c r="C4" s="16" t="s">
        <v>4</v>
      </c>
      <c r="D4" s="18"/>
      <c r="E4" s="16" t="s">
        <v>5</v>
      </c>
      <c r="F4" s="18"/>
      <c r="G4" s="37" t="s">
        <v>6</v>
      </c>
      <c r="H4" s="37" t="s">
        <v>7</v>
      </c>
    </row>
    <row r="5" spans="1:15" ht="75" customHeight="1" thickBot="1" x14ac:dyDescent="0.3">
      <c r="A5" s="31"/>
      <c r="B5" s="33"/>
      <c r="C5" s="3" t="s">
        <v>8</v>
      </c>
      <c r="D5" s="3" t="s">
        <v>9</v>
      </c>
      <c r="E5" s="3" t="s">
        <v>10</v>
      </c>
      <c r="F5" s="3" t="s">
        <v>11</v>
      </c>
      <c r="G5" s="33"/>
      <c r="H5" s="33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6" t="s">
        <v>12</v>
      </c>
      <c r="B7" s="17"/>
      <c r="C7" s="17"/>
      <c r="D7" s="17"/>
      <c r="E7" s="17"/>
      <c r="F7" s="17"/>
      <c r="G7" s="17"/>
      <c r="H7" s="18"/>
    </row>
    <row r="8" spans="1:15" ht="47.25" customHeight="1" thickBot="1" x14ac:dyDescent="0.3">
      <c r="A8" s="5" t="s">
        <v>13</v>
      </c>
      <c r="B8" s="6">
        <f>C8+D8+E8+F8+G8+H8</f>
        <v>3448</v>
      </c>
      <c r="C8" s="6">
        <f>96+1+3+3</f>
        <v>103</v>
      </c>
      <c r="D8" s="6">
        <f>8</f>
        <v>8</v>
      </c>
      <c r="E8" s="6">
        <f>2617+332+203+104+70</f>
        <v>3326</v>
      </c>
      <c r="F8" s="6"/>
      <c r="G8" s="6">
        <f>6+2+2</f>
        <v>10</v>
      </c>
      <c r="H8" s="6">
        <f>1</f>
        <v>1</v>
      </c>
    </row>
    <row r="9" spans="1:15" ht="31.5" customHeight="1" thickBot="1" x14ac:dyDescent="0.3">
      <c r="A9" s="5" t="s">
        <v>14</v>
      </c>
      <c r="B9" s="6">
        <f>C9+D9+E9+F9+G9+H9</f>
        <v>1369</v>
      </c>
      <c r="C9" s="6">
        <f>52+1+3+3</f>
        <v>59</v>
      </c>
      <c r="D9" s="6">
        <f>8</f>
        <v>8</v>
      </c>
      <c r="E9" s="6">
        <f>753+179+188+2+104+70</f>
        <v>1296</v>
      </c>
      <c r="F9" s="6"/>
      <c r="G9" s="6">
        <f>2+1+2</f>
        <v>5</v>
      </c>
      <c r="H9" s="6">
        <f>1</f>
        <v>1</v>
      </c>
    </row>
    <row r="10" spans="1:15" ht="46.5" customHeight="1" thickBot="1" x14ac:dyDescent="0.3">
      <c r="A10" s="5" t="s">
        <v>15</v>
      </c>
      <c r="B10" s="6">
        <f>C10+D10+E10+F10+G10+H10</f>
        <v>1071</v>
      </c>
      <c r="C10" s="6">
        <f>5+1+3</f>
        <v>9</v>
      </c>
      <c r="D10" s="6">
        <f>2</f>
        <v>2</v>
      </c>
      <c r="E10" s="6">
        <f>606+88+188+2+104+70</f>
        <v>1058</v>
      </c>
      <c r="F10" s="6"/>
      <c r="G10" s="6">
        <f>0+2</f>
        <v>2</v>
      </c>
      <c r="H10" s="6">
        <f>0</f>
        <v>0</v>
      </c>
    </row>
    <row r="11" spans="1:15" ht="34.5" customHeight="1" thickBot="1" x14ac:dyDescent="0.3">
      <c r="A11" s="5" t="s">
        <v>16</v>
      </c>
      <c r="B11" s="6">
        <f>C11+D11+E11+F11+G11+H11</f>
        <v>2377</v>
      </c>
      <c r="C11" s="6">
        <f>91+3</f>
        <v>94</v>
      </c>
      <c r="D11" s="6">
        <f>6</f>
        <v>6</v>
      </c>
      <c r="E11" s="6">
        <f>2011+244+13</f>
        <v>2268</v>
      </c>
      <c r="F11" s="6"/>
      <c r="G11" s="6">
        <f>6+2</f>
        <v>8</v>
      </c>
      <c r="H11" s="6">
        <f>1</f>
        <v>1</v>
      </c>
    </row>
    <row r="12" spans="1:15" ht="15.75" thickBot="1" x14ac:dyDescent="0.3">
      <c r="A12" s="16" t="s">
        <v>17</v>
      </c>
      <c r="B12" s="17"/>
      <c r="C12" s="17"/>
      <c r="D12" s="17"/>
      <c r="E12" s="17"/>
      <c r="F12" s="17"/>
      <c r="G12" s="17"/>
      <c r="H12" s="18"/>
    </row>
    <row r="13" spans="1:15" ht="33" customHeight="1" thickBot="1" x14ac:dyDescent="0.3">
      <c r="A13" s="5" t="s">
        <v>18</v>
      </c>
      <c r="B13" s="6">
        <f>C13+D13+E13+F13+G13+H13</f>
        <v>7342</v>
      </c>
      <c r="C13" s="6">
        <f>187+3</f>
        <v>190</v>
      </c>
      <c r="D13" s="6">
        <f>6</f>
        <v>6</v>
      </c>
      <c r="E13" s="6">
        <f>6282+715+127</f>
        <v>7124</v>
      </c>
      <c r="F13" s="6"/>
      <c r="G13" s="6">
        <f>18+3</f>
        <v>21</v>
      </c>
      <c r="H13" s="6">
        <f>1</f>
        <v>1</v>
      </c>
    </row>
    <row r="14" spans="1:15" ht="51" customHeight="1" thickBot="1" x14ac:dyDescent="0.3">
      <c r="A14" s="5" t="s">
        <v>19</v>
      </c>
      <c r="B14" s="6">
        <f>C14+D14+E14+F14+G14+H14</f>
        <v>336</v>
      </c>
      <c r="C14" s="6">
        <f>3</f>
        <v>3</v>
      </c>
      <c r="D14" s="6">
        <f>0</f>
        <v>0</v>
      </c>
      <c r="E14" s="9">
        <f>330+3</f>
        <v>333</v>
      </c>
      <c r="F14" s="6"/>
      <c r="G14" s="6">
        <f>0</f>
        <v>0</v>
      </c>
      <c r="H14" s="6"/>
    </row>
    <row r="15" spans="1:15" ht="39.75" customHeight="1" thickBot="1" x14ac:dyDescent="0.3">
      <c r="A15" s="5" t="s">
        <v>20</v>
      </c>
      <c r="B15" s="6">
        <v>14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6" t="s">
        <v>21</v>
      </c>
      <c r="B16" s="17"/>
      <c r="C16" s="17"/>
      <c r="D16" s="17"/>
      <c r="E16" s="17"/>
      <c r="F16" s="17"/>
      <c r="G16" s="17"/>
      <c r="H16" s="18"/>
    </row>
    <row r="17" spans="1:8" ht="57" customHeight="1" thickBot="1" x14ac:dyDescent="0.3">
      <c r="A17" s="12" t="s">
        <v>22</v>
      </c>
      <c r="B17" s="13">
        <f>C17+D17+E17+F17+G17+H17</f>
        <v>6590282187.6200008</v>
      </c>
      <c r="C17" s="13">
        <f>2038072956.19+800000+900000</f>
        <v>2039772956.1900001</v>
      </c>
      <c r="D17" s="13">
        <f>3524712.7</f>
        <v>3524712.7</v>
      </c>
      <c r="E17" s="13">
        <f>3737040570.96+306902925.7+77378889.19+271006873.62+148033999.04</f>
        <v>4540363258.5100002</v>
      </c>
      <c r="F17" s="13"/>
      <c r="G17" s="13">
        <f>2315561.09+2947699.13+533000</f>
        <v>5796260.2199999997</v>
      </c>
      <c r="H17" s="13">
        <f>825000</f>
        <v>825000</v>
      </c>
    </row>
    <row r="18" spans="1:8" ht="46.5" customHeight="1" thickBot="1" x14ac:dyDescent="0.3">
      <c r="A18" s="12" t="s">
        <v>23</v>
      </c>
      <c r="B18" s="13">
        <f>C18+D18+E18+F18+G18+H18</f>
        <v>4933447526.6000004</v>
      </c>
      <c r="C18" s="13">
        <v>1598394654.1400001</v>
      </c>
      <c r="D18" s="13">
        <f>2922714.24</f>
        <v>2922714.24</v>
      </c>
      <c r="E18" s="14">
        <v>3326041898</v>
      </c>
      <c r="F18" s="13"/>
      <c r="G18" s="13">
        <f>2315561.09+2947699.13</f>
        <v>5263260.22</v>
      </c>
      <c r="H18" s="13">
        <f>825000</f>
        <v>825000</v>
      </c>
    </row>
    <row r="19" spans="1:8" ht="33.75" customHeight="1" thickBot="1" x14ac:dyDescent="0.3">
      <c r="A19" s="12" t="s">
        <v>24</v>
      </c>
      <c r="B19" s="13">
        <f>C19+D19+E19+F19+G19+H19</f>
        <v>4636865540.5</v>
      </c>
      <c r="C19" s="13">
        <v>1529601429.8699999</v>
      </c>
      <c r="D19" s="13">
        <f>2323864.24</f>
        <v>2323864.2400000002</v>
      </c>
      <c r="E19" s="13">
        <v>3098851986.1700001</v>
      </c>
      <c r="F19" s="13"/>
      <c r="G19" s="13">
        <f>5263260.22</f>
        <v>5263260.22</v>
      </c>
      <c r="H19" s="13">
        <v>825000</v>
      </c>
    </row>
    <row r="20" spans="1:8" ht="15.75" thickBot="1" x14ac:dyDescent="0.3">
      <c r="A20" s="19" t="s">
        <v>27</v>
      </c>
      <c r="B20" s="20"/>
      <c r="C20" s="20"/>
      <c r="D20" s="20"/>
      <c r="E20" s="20"/>
      <c r="F20" s="21"/>
      <c r="G20" s="20"/>
      <c r="H20" s="22"/>
    </row>
    <row r="21" spans="1:8" ht="33.75" customHeight="1" thickBot="1" x14ac:dyDescent="0.3">
      <c r="A21" s="12" t="s">
        <v>25</v>
      </c>
      <c r="B21" s="13">
        <f>C21+D21+E21+F21+G21+H21</f>
        <v>296581986.10000014</v>
      </c>
      <c r="C21" s="13">
        <f>C18-C19</f>
        <v>68793224.270000219</v>
      </c>
      <c r="D21" s="13">
        <f>D18-D19</f>
        <v>598850</v>
      </c>
      <c r="E21" s="13">
        <f>E18-E19</f>
        <v>227189911.82999992</v>
      </c>
      <c r="F21" s="15"/>
      <c r="G21" s="13">
        <f>G18-G19</f>
        <v>0</v>
      </c>
      <c r="H21" s="13">
        <f>H18-H19</f>
        <v>0</v>
      </c>
    </row>
    <row r="22" spans="1:8" x14ac:dyDescent="0.25">
      <c r="B22" s="11"/>
      <c r="E22" s="7"/>
      <c r="F22" s="8"/>
    </row>
    <row r="24" spans="1:8" x14ac:dyDescent="0.25">
      <c r="E24" s="10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2021-10-06T10:42:48Z</dcterms:modified>
</cp:coreProperties>
</file>